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LM Ejendomme\DepotBoksen.dk\"/>
    </mc:Choice>
  </mc:AlternateContent>
  <xr:revisionPtr revIDLastSave="0" documentId="13_ncr:1_{9114F416-48BC-462B-A630-8331E36798F9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Ark1" sheetId="1" r:id="rId1"/>
  </sheets>
  <definedNames>
    <definedName name="_xlnm.Print_Area" localSheetId="0">'Ark1'!$A$1:$P$24</definedName>
    <definedName name="Z_97F5C101_BF3B_4D4D_A2BF_76BA59459B16_.wvu.PrintArea" localSheetId="0" hidden="1">'Ark1'!$A$1:$AG$24</definedName>
  </definedNames>
  <calcPr calcId="191029"/>
  <customWorkbookViews>
    <customWorkbookView name="forside" guid="{97F5C101-BF3B-4D4D-A2BF-76BA59459B16}" maximized="1" windowWidth="1020" windowHeight="6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D21" i="1"/>
  <c r="E21" i="1" s="1"/>
  <c r="H21" i="1" s="1"/>
  <c r="I21" i="1"/>
  <c r="D22" i="1"/>
  <c r="E22" i="1" s="1"/>
  <c r="H22" i="1" s="1"/>
  <c r="I22" i="1"/>
  <c r="D18" i="1"/>
  <c r="E18" i="1" s="1"/>
  <c r="H18" i="1" s="1"/>
  <c r="I18" i="1"/>
  <c r="D19" i="1"/>
  <c r="E19" i="1" s="1"/>
  <c r="H19" i="1" s="1"/>
  <c r="D20" i="1"/>
  <c r="E20" i="1" s="1"/>
  <c r="H20" i="1" s="1"/>
  <c r="B16" i="1"/>
  <c r="N18" i="1" l="1"/>
  <c r="M20" i="1"/>
  <c r="M21" i="1"/>
  <c r="M22" i="1"/>
  <c r="M19" i="1"/>
  <c r="M18" i="1"/>
  <c r="L18" i="1"/>
  <c r="N19" i="1"/>
  <c r="L19" i="1"/>
  <c r="N20" i="1"/>
  <c r="K20" i="1"/>
  <c r="J20" i="1"/>
  <c r="K18" i="1"/>
  <c r="J18" i="1"/>
  <c r="J21" i="1"/>
  <c r="L21" i="1"/>
  <c r="N21" i="1"/>
  <c r="K21" i="1"/>
  <c r="J22" i="1"/>
  <c r="N22" i="1"/>
  <c r="L22" i="1"/>
  <c r="K22" i="1"/>
  <c r="J19" i="1"/>
  <c r="L20" i="1"/>
  <c r="K19" i="1"/>
</calcChain>
</file>

<file path=xl/sharedStrings.xml><?xml version="1.0" encoding="utf-8"?>
<sst xmlns="http://schemas.openxmlformats.org/spreadsheetml/2006/main" count="23" uniqueCount="22">
  <si>
    <t>Pris pr. måned</t>
  </si>
  <si>
    <t>måneder.</t>
  </si>
  <si>
    <t>Første måneds betaling</t>
  </si>
  <si>
    <t>lejeperiode</t>
  </si>
  <si>
    <t>rum nr.</t>
  </si>
  <si>
    <t>er udlejet</t>
  </si>
  <si>
    <t>Areal</t>
  </si>
  <si>
    <t>Jeg ønsker at leje en boks i…………………….</t>
  </si>
  <si>
    <t>Jeg vil gerne betal forud for …………………….</t>
  </si>
  <si>
    <t>vælg</t>
  </si>
  <si>
    <t>1 mdr.</t>
  </si>
  <si>
    <t>3 mdr.</t>
  </si>
  <si>
    <t>6 mdr.</t>
  </si>
  <si>
    <t>12 mdr.</t>
  </si>
  <si>
    <t>Første måneds betaling indeholder.</t>
  </si>
  <si>
    <t>kr</t>
  </si>
  <si>
    <t>Rabat</t>
  </si>
  <si>
    <t xml:space="preserve">Udfyld de to gule felter og find ud af hvad det koster. </t>
  </si>
  <si>
    <r>
      <t>Pris pr. m</t>
    </r>
    <r>
      <rPr>
        <vertAlign val="superscript"/>
        <sz val="10"/>
        <rFont val="Verdana"/>
        <family val="2"/>
      </rPr>
      <t>3</t>
    </r>
  </si>
  <si>
    <t>Minimums lejeperioden for en DepotBoks er en måned.
Der er rabat ved lejeperioder på 3, 6 eller 12 måneder. 
Yderlig 5-10% rabat ved forudbetaling af lejeperioder over 6 måneder.</t>
  </si>
  <si>
    <t>Depositum på kr. 250,00. 
Depositum returneres ved aflevering af hængelås, tilhørende nøgler og nøglebrik, samt, at DepotBoksen er uden skader.</t>
  </si>
  <si>
    <r>
      <t>Størrelse
m</t>
    </r>
    <r>
      <rPr>
        <b/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</si>
</sst>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kr&quot;\ #,##0.00"/>
    <numFmt numFmtId="166" formatCode="&quot;kr.&quot;\ #,##0"/>
  </numFmts>
  <fonts count="14" x14ac:knownFonts="1">
    <font>
      <sz val="10"/>
      <name val="Arial"/>
    </font>
    <font>
      <sz val="10"/>
      <name val="Arial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8"/>
      <color indexed="10"/>
      <name val="Arial"/>
      <family val="2"/>
    </font>
    <font>
      <sz val="10"/>
      <name val="Verdana"/>
      <family val="2"/>
    </font>
    <font>
      <sz val="10"/>
      <name val="Arial"/>
    </font>
    <font>
      <b/>
      <sz val="10"/>
      <name val="Arial"/>
      <family val="2"/>
    </font>
    <font>
      <sz val="10"/>
      <color indexed="22"/>
      <name val="Arial"/>
    </font>
    <font>
      <b/>
      <sz val="12"/>
      <color indexed="10"/>
      <name val="Arial"/>
      <family val="2"/>
    </font>
    <font>
      <vertAlign val="superscript"/>
      <sz val="10"/>
      <name val="Verdana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3" borderId="5" xfId="0" applyFont="1" applyFill="1" applyBorder="1"/>
    <xf numFmtId="0" fontId="0" fillId="3" borderId="6" xfId="0" applyFill="1" applyBorder="1"/>
    <xf numFmtId="0" fontId="3" fillId="2" borderId="0" xfId="0" applyFont="1" applyFill="1" applyAlignment="1">
      <alignment wrapText="1"/>
    </xf>
    <xf numFmtId="0" fontId="6" fillId="3" borderId="7" xfId="0" applyFont="1" applyFill="1" applyBorder="1" applyAlignment="1">
      <alignment wrapText="1"/>
    </xf>
    <xf numFmtId="165" fontId="6" fillId="3" borderId="7" xfId="0" applyNumberFormat="1" applyFont="1" applyFill="1" applyBorder="1" applyAlignment="1">
      <alignment horizontal="center" wrapText="1"/>
    </xf>
    <xf numFmtId="0" fontId="7" fillId="3" borderId="8" xfId="0" applyFont="1" applyFill="1" applyBorder="1"/>
    <xf numFmtId="0" fontId="0" fillId="3" borderId="9" xfId="0" applyFill="1" applyBorder="1"/>
    <xf numFmtId="0" fontId="6" fillId="3" borderId="10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0" fillId="3" borderId="2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9" fillId="2" borderId="0" xfId="0" applyFont="1" applyFill="1"/>
    <xf numFmtId="0" fontId="1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49" fontId="8" fillId="3" borderId="7" xfId="0" applyNumberFormat="1" applyFont="1" applyFill="1" applyBorder="1" applyAlignment="1">
      <alignment horizontal="center" wrapText="1"/>
    </xf>
    <xf numFmtId="0" fontId="0" fillId="3" borderId="10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0" fillId="4" borderId="7" xfId="0" applyFill="1" applyBorder="1" applyAlignment="1" applyProtection="1">
      <alignment horizontal="center"/>
      <protection locked="0"/>
    </xf>
    <xf numFmtId="0" fontId="8" fillId="5" borderId="0" xfId="0" applyFont="1" applyFill="1" applyAlignment="1">
      <alignment horizontal="center"/>
    </xf>
    <xf numFmtId="0" fontId="10" fillId="3" borderId="1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 wrapText="1"/>
    </xf>
    <xf numFmtId="0" fontId="8" fillId="3" borderId="3" xfId="0" applyFont="1" applyFill="1" applyBorder="1"/>
    <xf numFmtId="0" fontId="8" fillId="3" borderId="7" xfId="0" applyFont="1" applyFill="1" applyBorder="1" applyAlignment="1">
      <alignment horizontal="center" wrapText="1"/>
    </xf>
    <xf numFmtId="164" fontId="8" fillId="3" borderId="0" xfId="0" applyNumberFormat="1" applyFont="1" applyFill="1" applyAlignment="1">
      <alignment horizontal="center"/>
    </xf>
    <xf numFmtId="166" fontId="8" fillId="3" borderId="11" xfId="0" applyNumberFormat="1" applyFont="1" applyFill="1" applyBorder="1" applyAlignment="1">
      <alignment horizontal="center"/>
    </xf>
    <xf numFmtId="0" fontId="8" fillId="3" borderId="0" xfId="0" applyFont="1" applyFill="1"/>
    <xf numFmtId="1" fontId="8" fillId="3" borderId="0" xfId="0" applyNumberFormat="1" applyFont="1" applyFill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166" fontId="8" fillId="3" borderId="13" xfId="0" applyNumberFormat="1" applyFont="1" applyFill="1" applyBorder="1" applyAlignment="1">
      <alignment horizontal="center"/>
    </xf>
    <xf numFmtId="0" fontId="8" fillId="3" borderId="8" xfId="0" applyFont="1" applyFill="1" applyBorder="1"/>
    <xf numFmtId="1" fontId="12" fillId="3" borderId="0" xfId="0" applyNumberFormat="1" applyFont="1" applyFill="1" applyAlignment="1">
      <alignment horizontal="right"/>
    </xf>
    <xf numFmtId="0" fontId="12" fillId="3" borderId="0" xfId="0" applyFont="1" applyFill="1"/>
    <xf numFmtId="3" fontId="12" fillId="3" borderId="0" xfId="0" applyNumberFormat="1" applyFont="1" applyFill="1"/>
    <xf numFmtId="0" fontId="12" fillId="3" borderId="12" xfId="0" applyFont="1" applyFill="1" applyBorder="1"/>
    <xf numFmtId="1" fontId="12" fillId="3" borderId="8" xfId="0" applyNumberFormat="1" applyFont="1" applyFill="1" applyBorder="1" applyAlignment="1">
      <alignment horizontal="right"/>
    </xf>
    <xf numFmtId="0" fontId="12" fillId="3" borderId="8" xfId="0" applyFont="1" applyFill="1" applyBorder="1"/>
    <xf numFmtId="3" fontId="12" fillId="3" borderId="8" xfId="0" applyNumberFormat="1" applyFont="1" applyFill="1" applyBorder="1"/>
    <xf numFmtId="0" fontId="12" fillId="3" borderId="9" xfId="0" applyFont="1" applyFill="1" applyBorder="1"/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1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0" borderId="0" xfId="0"/>
    <xf numFmtId="0" fontId="0" fillId="0" borderId="12" xfId="0" applyBorder="1"/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10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I24"/>
  <sheetViews>
    <sheetView showZeros="0" tabSelected="1" zoomScaleNormal="100" workbookViewId="0">
      <selection activeCell="G15" sqref="G15"/>
    </sheetView>
  </sheetViews>
  <sheetFormatPr defaultRowHeight="12.75" x14ac:dyDescent="0.2"/>
  <cols>
    <col min="1" max="1" width="3" style="1" customWidth="1"/>
    <col min="2" max="2" width="3.28515625" style="1" customWidth="1"/>
    <col min="3" max="3" width="14" style="1" customWidth="1"/>
    <col min="4" max="4" width="9.42578125" style="1" bestFit="1" customWidth="1"/>
    <col min="5" max="5" width="10.140625" style="1" bestFit="1" customWidth="1"/>
    <col min="6" max="7" width="9.140625" style="1"/>
    <col min="8" max="8" width="11.7109375" style="1" bestFit="1" customWidth="1"/>
    <col min="9" max="9" width="16" style="1" bestFit="1" customWidth="1"/>
    <col min="10" max="10" width="3.28515625" style="1" bestFit="1" customWidth="1"/>
    <col min="11" max="11" width="8.140625" style="1" bestFit="1" customWidth="1"/>
    <col min="12" max="12" width="2.28515625" style="1" customWidth="1"/>
    <col min="13" max="13" width="6.28515625" style="1" customWidth="1"/>
    <col min="14" max="14" width="12.140625" style="1" customWidth="1"/>
    <col min="15" max="15" width="3.28515625" style="1" customWidth="1"/>
    <col min="16" max="16" width="3.42578125" style="1" customWidth="1"/>
    <col min="17" max="28" width="9.140625" style="1"/>
    <col min="29" max="29" width="9.7109375" style="1" bestFit="1" customWidth="1"/>
    <col min="30" max="30" width="9.140625" style="1"/>
    <col min="31" max="31" width="11.42578125" style="1" bestFit="1" customWidth="1"/>
    <col min="32" max="16384" width="9.140625" style="1"/>
  </cols>
  <sheetData>
    <row r="1" spans="1:61" customFormat="1" x14ac:dyDescent="0.2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customFormat="1" ht="42" customHeight="1" x14ac:dyDescent="0.2">
      <c r="A2" s="1"/>
      <c r="B2" s="1"/>
      <c r="C2" s="75" t="s">
        <v>19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4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customFormat="1" ht="33.75" customHeight="1" x14ac:dyDescent="0.2">
      <c r="A3" s="1"/>
      <c r="B3" s="1"/>
      <c r="C3" s="78" t="s">
        <v>20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4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customFormat="1" ht="24" customHeight="1" x14ac:dyDescent="0.2">
      <c r="A4" s="1"/>
      <c r="B4" s="1"/>
      <c r="C4" s="45"/>
      <c r="D4" s="46"/>
      <c r="E4" s="85" t="s">
        <v>17</v>
      </c>
      <c r="F4" s="85"/>
      <c r="G4" s="85"/>
      <c r="H4" s="85"/>
      <c r="I4" s="85"/>
      <c r="J4" s="85"/>
      <c r="K4" s="46"/>
      <c r="L4" s="46"/>
      <c r="M4" s="46"/>
      <c r="N4" s="47"/>
      <c r="O4" s="4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customFormat="1" ht="9" customHeight="1" x14ac:dyDescent="0.2">
      <c r="A5" s="1"/>
      <c r="B5" s="1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customFormat="1" ht="12" customHeight="1" x14ac:dyDescent="0.2">
      <c r="A6" s="1"/>
      <c r="B6" s="3"/>
      <c r="C6" s="3"/>
      <c r="D6" s="3"/>
      <c r="E6" s="3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customFormat="1" ht="13.5" customHeight="1" x14ac:dyDescent="0.2">
      <c r="A7" s="1"/>
      <c r="B7" s="4"/>
      <c r="C7" s="5"/>
      <c r="D7" s="6" t="s">
        <v>10</v>
      </c>
      <c r="E7" s="7" t="s">
        <v>11</v>
      </c>
      <c r="F7" s="7" t="s">
        <v>12</v>
      </c>
      <c r="G7" s="8" t="s">
        <v>13</v>
      </c>
      <c r="H7" s="9"/>
      <c r="I7" s="1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customFormat="1" ht="15" x14ac:dyDescent="0.2">
      <c r="A8" s="1"/>
      <c r="B8" s="11"/>
      <c r="C8" s="12" t="s">
        <v>18</v>
      </c>
      <c r="D8" s="13">
        <v>45</v>
      </c>
      <c r="E8" s="13">
        <v>43</v>
      </c>
      <c r="F8" s="13">
        <v>40.5</v>
      </c>
      <c r="G8" s="13">
        <v>37.5</v>
      </c>
      <c r="H8" s="14"/>
      <c r="I8" s="1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customFormat="1" ht="12" customHeight="1" x14ac:dyDescent="0.2">
      <c r="A9" s="1"/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customFormat="1" x14ac:dyDescent="0.2">
      <c r="A10" s="1"/>
      <c r="B10" s="1"/>
      <c r="C10" s="82"/>
      <c r="D10" s="83"/>
      <c r="E10" s="83"/>
      <c r="F10" s="83"/>
      <c r="G10" s="83"/>
      <c r="H10" s="83"/>
      <c r="I10" s="8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customFormat="1" x14ac:dyDescent="0.2">
      <c r="A11" s="1"/>
      <c r="B11" s="1"/>
      <c r="C11" s="16"/>
      <c r="D11" s="17"/>
      <c r="E11" s="17"/>
      <c r="F11" s="17"/>
      <c r="G11" s="17"/>
      <c r="H11" s="17"/>
      <c r="I11" s="1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25"/>
      <c r="AB11" s="25"/>
      <c r="AC11" s="25"/>
      <c r="AD11" s="27"/>
      <c r="AE11" s="25"/>
      <c r="AF11" s="25"/>
      <c r="AG11" s="25"/>
      <c r="AH11" s="25"/>
      <c r="AI11" s="25"/>
      <c r="AJ11" s="25"/>
      <c r="AK11" s="25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customFormat="1" x14ac:dyDescent="0.2">
      <c r="A12" s="1"/>
      <c r="B12" s="1"/>
      <c r="C12" s="24"/>
      <c r="D12" s="24"/>
      <c r="E12" s="24"/>
      <c r="F12" s="24"/>
      <c r="G12" s="24"/>
      <c r="H12" s="24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5"/>
      <c r="AB12" s="25"/>
      <c r="AC12" s="25"/>
      <c r="AD12" s="27"/>
      <c r="AE12" s="25"/>
      <c r="AF12" s="25"/>
      <c r="AG12" s="25"/>
      <c r="AH12" s="25"/>
      <c r="AI12" s="25"/>
      <c r="AJ12" s="25"/>
      <c r="AK12" s="25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customFormat="1" x14ac:dyDescent="0.2">
      <c r="A13" s="1"/>
      <c r="B13" s="1"/>
      <c r="C13" s="1"/>
      <c r="D13" s="1"/>
      <c r="E13" s="1"/>
      <c r="F13" s="1"/>
      <c r="G13" s="44" t="s">
        <v>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5"/>
      <c r="AB13" s="25"/>
      <c r="AC13" s="25"/>
      <c r="AD13" s="27"/>
      <c r="AE13" s="25"/>
      <c r="AF13" s="25"/>
      <c r="AG13" s="25"/>
      <c r="AH13" s="25"/>
      <c r="AI13" s="25"/>
      <c r="AJ13" s="25"/>
      <c r="AK13" s="25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customFormat="1" x14ac:dyDescent="0.2">
      <c r="A14" s="1"/>
      <c r="B14" s="1"/>
      <c r="C14" s="72" t="s">
        <v>7</v>
      </c>
      <c r="D14" s="73"/>
      <c r="E14" s="73"/>
      <c r="F14" s="74"/>
      <c r="G14" s="43">
        <v>1</v>
      </c>
      <c r="H14" s="19" t="s">
        <v>1</v>
      </c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customFormat="1" x14ac:dyDescent="0.2">
      <c r="A15" s="1"/>
      <c r="B15" s="1"/>
      <c r="C15" s="72" t="s">
        <v>8</v>
      </c>
      <c r="D15" s="73"/>
      <c r="E15" s="73"/>
      <c r="F15" s="74"/>
      <c r="G15" s="43">
        <v>1</v>
      </c>
      <c r="H15" s="19" t="s">
        <v>1</v>
      </c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customFormat="1" ht="27" customHeight="1" x14ac:dyDescent="0.2">
      <c r="A16" s="1"/>
      <c r="B16" s="81" t="str">
        <f>IF(G15&gt;G14,"Fejl indtastning, forudbetaling kan ikke være længere end lejeperiode.","Se prisen nedenfor")</f>
        <v>Se prisen nedenfor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customFormat="1" ht="38.25" x14ac:dyDescent="0.2">
      <c r="A17" s="1"/>
      <c r="B17" s="1"/>
      <c r="C17" s="21"/>
      <c r="D17" s="51" t="s">
        <v>21</v>
      </c>
      <c r="E17" s="37" t="s">
        <v>0</v>
      </c>
      <c r="F17" s="52"/>
      <c r="G17" s="52"/>
      <c r="H17" s="53" t="s">
        <v>2</v>
      </c>
      <c r="I17" s="69" t="s">
        <v>14</v>
      </c>
      <c r="J17" s="70"/>
      <c r="K17" s="70"/>
      <c r="L17" s="70"/>
      <c r="M17" s="70"/>
      <c r="N17" s="7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5"/>
      <c r="AB17" s="1"/>
      <c r="AC17" s="1"/>
      <c r="AD17" s="1"/>
      <c r="AE17" s="1"/>
      <c r="AF17" s="1"/>
      <c r="AG17" s="1"/>
      <c r="AH17" s="25"/>
      <c r="AI17" s="25"/>
      <c r="AJ17" s="25"/>
      <c r="AK17" s="25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33" t="s">
        <v>4</v>
      </c>
      <c r="BB17" s="33" t="s">
        <v>5</v>
      </c>
      <c r="BC17" s="33" t="s">
        <v>6</v>
      </c>
      <c r="BD17" s="32" t="s">
        <v>3</v>
      </c>
      <c r="BE17" s="33" t="s">
        <v>15</v>
      </c>
      <c r="BF17" s="34" t="s">
        <v>16</v>
      </c>
      <c r="BG17" s="1"/>
      <c r="BH17" s="1"/>
      <c r="BI17" s="1"/>
    </row>
    <row r="18" spans="1:61" customFormat="1" ht="15" customHeight="1" x14ac:dyDescent="0.2">
      <c r="A18" s="1"/>
      <c r="B18" s="1"/>
      <c r="C18" s="22"/>
      <c r="D18" s="54">
        <f t="shared" ref="D18:D22" si="0">BC18</f>
        <v>7.7</v>
      </c>
      <c r="E18" s="55">
        <f>IF(BB18="x","",D18*(VLOOKUP($G$14,$BD$18:$BE$21,2,TRUE)*IF($G$14&lt;6,1,IF($G$14&lt;12,VLOOKUP($G$15,$BD$18:$BF$20,3,TRUE),VLOOKUP($G$15,$BD$18:$BF$21,3,TRUE)))))</f>
        <v>346.5</v>
      </c>
      <c r="F18" s="56"/>
      <c r="G18" s="56"/>
      <c r="H18" s="55">
        <f>IF(BB18="x","",IF($G$15&gt;$G$14,"FEJL",$G$15*E18+250))</f>
        <v>596.5</v>
      </c>
      <c r="I18" s="61" t="str">
        <f t="shared" ref="I18:I22" si="1">IF(BB18="x","",IF($G$15&gt;$G$14,"INDTASTNING","Prisen indeholder:"))</f>
        <v>Prisen indeholder:</v>
      </c>
      <c r="J18" s="62">
        <f>IF(H18="fejl","",IF(I18="","",$G$15))</f>
        <v>1</v>
      </c>
      <c r="K18" s="62" t="str">
        <f>IF(H18="fejl","",IF(I18="","","mdr. leje"))</f>
        <v>mdr. leje</v>
      </c>
      <c r="L18" s="62" t="str">
        <f>IF(H18="fejl","",IF(I18="","","+"))</f>
        <v>+</v>
      </c>
      <c r="M18" s="63">
        <f>IF(H18="fejl","",IF(I18="","",250))</f>
        <v>250</v>
      </c>
      <c r="N18" s="64" t="str">
        <f>IF(H18="fejl","",IF(I18="","","kr. depositum"))</f>
        <v>kr. depositum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5"/>
      <c r="AB18" s="1"/>
      <c r="AC18" s="1"/>
      <c r="AD18" s="1"/>
      <c r="AE18" s="1"/>
      <c r="AF18" s="1"/>
      <c r="AG18" s="1"/>
      <c r="AH18" s="25"/>
      <c r="AI18" s="25"/>
      <c r="AJ18" s="25"/>
      <c r="AK18" s="25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28">
        <v>1</v>
      </c>
      <c r="BB18" s="48"/>
      <c r="BC18" s="29">
        <v>7.7</v>
      </c>
      <c r="BD18" s="30">
        <v>1</v>
      </c>
      <c r="BE18" s="49">
        <v>45</v>
      </c>
      <c r="BF18" s="35">
        <v>1</v>
      </c>
      <c r="BG18" s="1"/>
      <c r="BH18" s="1"/>
      <c r="BI18" s="1"/>
    </row>
    <row r="19" spans="1:61" customFormat="1" x14ac:dyDescent="0.2">
      <c r="A19" s="1"/>
      <c r="B19" s="1"/>
      <c r="C19" s="22"/>
      <c r="D19" s="57">
        <f t="shared" si="0"/>
        <v>10</v>
      </c>
      <c r="E19" s="55">
        <f>IF(BB19="x","",D19*(VLOOKUP($G$14,$BD$18:$BE$21,2,TRUE)*IF($G$14&lt;6,1,IF($G$14&lt;12,VLOOKUP($G$15,$BD$18:$BF$20,3,TRUE),VLOOKUP($G$15,$BD$18:$BF$21,3,TRUE)))))</f>
        <v>450</v>
      </c>
      <c r="F19" s="56"/>
      <c r="G19" s="56"/>
      <c r="H19" s="55">
        <f>IF(BB19="x","",IF($G$15&gt;$G$14,"FEJL",$G$15*E19+250))</f>
        <v>700</v>
      </c>
      <c r="I19" s="61" t="str">
        <f t="shared" si="1"/>
        <v>Prisen indeholder:</v>
      </c>
      <c r="J19" s="62">
        <f t="shared" ref="J19:J22" si="2">IF(H19="fejl","",IF(I19="","",$G$15))</f>
        <v>1</v>
      </c>
      <c r="K19" s="62" t="str">
        <f t="shared" ref="K19:K22" si="3">IF(H19="fejl","",IF(I19="","","mdr. leje"))</f>
        <v>mdr. leje</v>
      </c>
      <c r="L19" s="62" t="str">
        <f t="shared" ref="L19:L22" si="4">IF(H19="fejl","",IF(I19="","","+"))</f>
        <v>+</v>
      </c>
      <c r="M19" s="63">
        <f t="shared" ref="M19:M22" si="5">IF(H19="fejl","",IF(I19="","",250))</f>
        <v>250</v>
      </c>
      <c r="N19" s="64" t="str">
        <f t="shared" ref="N19:N22" si="6">IF(H19="fejl","",IF(I19="","","kr. depositum"))</f>
        <v>kr. depositum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5"/>
      <c r="AB19" s="1"/>
      <c r="AC19" s="1"/>
      <c r="AD19" s="1"/>
      <c r="AE19" s="1"/>
      <c r="AF19" s="1"/>
      <c r="AG19" s="1"/>
      <c r="AH19" s="25"/>
      <c r="AI19" s="25"/>
      <c r="AJ19" s="25"/>
      <c r="AK19" s="25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28">
        <v>2</v>
      </c>
      <c r="BB19" s="48"/>
      <c r="BC19" s="29">
        <v>10</v>
      </c>
      <c r="BD19" s="30">
        <v>3</v>
      </c>
      <c r="BE19" s="49">
        <v>43</v>
      </c>
      <c r="BF19" s="35">
        <v>1</v>
      </c>
      <c r="BG19" s="1"/>
      <c r="BH19" s="1"/>
      <c r="BI19" s="1"/>
    </row>
    <row r="20" spans="1:61" customFormat="1" x14ac:dyDescent="0.2">
      <c r="A20" s="1"/>
      <c r="B20" s="1"/>
      <c r="C20" s="22"/>
      <c r="D20" s="54">
        <f t="shared" si="0"/>
        <v>10.5</v>
      </c>
      <c r="E20" s="55">
        <f>IF(BB20="x","",D20*(VLOOKUP($G$14,$BD$18:$BE$21,2,TRUE)*IF($G$14&lt;6,1,IF($G$14&lt;12,VLOOKUP($G$15,$BD$18:$BF$20,3,TRUE),VLOOKUP($G$15,$BD$18:$BF$21,3,TRUE)))))</f>
        <v>472.5</v>
      </c>
      <c r="F20" s="56"/>
      <c r="G20" s="56"/>
      <c r="H20" s="55">
        <f>IF(BB20="x","",IF($G$15&gt;$G$14,"FEJL",$G$15*E20+250))</f>
        <v>722.5</v>
      </c>
      <c r="I20" s="61" t="str">
        <f t="shared" si="1"/>
        <v>Prisen indeholder:</v>
      </c>
      <c r="J20" s="62">
        <f t="shared" si="2"/>
        <v>1</v>
      </c>
      <c r="K20" s="62" t="str">
        <f t="shared" si="3"/>
        <v>mdr. leje</v>
      </c>
      <c r="L20" s="62" t="str">
        <f t="shared" si="4"/>
        <v>+</v>
      </c>
      <c r="M20" s="63">
        <f t="shared" si="5"/>
        <v>250</v>
      </c>
      <c r="N20" s="64" t="str">
        <f t="shared" si="6"/>
        <v>kr. depositum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5"/>
      <c r="AB20" s="1"/>
      <c r="AC20" s="1"/>
      <c r="AD20" s="1"/>
      <c r="AE20" s="1"/>
      <c r="AF20" s="1"/>
      <c r="AG20" s="1"/>
      <c r="AH20" s="25"/>
      <c r="AI20" s="25"/>
      <c r="AJ20" s="25"/>
      <c r="AK20" s="25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28">
        <v>3</v>
      </c>
      <c r="BB20" s="48"/>
      <c r="BC20" s="29">
        <v>10.5</v>
      </c>
      <c r="BD20" s="30">
        <v>6</v>
      </c>
      <c r="BE20" s="49">
        <v>40.5</v>
      </c>
      <c r="BF20" s="35">
        <v>0.95</v>
      </c>
      <c r="BG20" s="1"/>
      <c r="BH20" s="1"/>
      <c r="BI20" s="1"/>
    </row>
    <row r="21" spans="1:61" customFormat="1" x14ac:dyDescent="0.2">
      <c r="A21" s="1"/>
      <c r="B21" s="1"/>
      <c r="C21" s="22"/>
      <c r="D21" s="54">
        <f t="shared" si="0"/>
        <v>11</v>
      </c>
      <c r="E21" s="55">
        <f>IF(BB21="x","",D21*(VLOOKUP($G$14,$BD$18:$BE$21,2,TRUE)*IF($G$14&lt;6,1,IF($G$14&lt;12,VLOOKUP($G$15,$BD$18:$BF$20,3,TRUE),VLOOKUP($G$15,$BD$18:$BF$21,3,TRUE)))))</f>
        <v>495</v>
      </c>
      <c r="F21" s="56"/>
      <c r="G21" s="56"/>
      <c r="H21" s="55">
        <f>IF(BB21="x","",IF($G$15&gt;$G$14,"FEJL",$G$15*E21+250))</f>
        <v>745</v>
      </c>
      <c r="I21" s="61" t="str">
        <f t="shared" si="1"/>
        <v>Prisen indeholder:</v>
      </c>
      <c r="J21" s="62">
        <f t="shared" si="2"/>
        <v>1</v>
      </c>
      <c r="K21" s="62" t="str">
        <f t="shared" si="3"/>
        <v>mdr. leje</v>
      </c>
      <c r="L21" s="62" t="str">
        <f t="shared" si="4"/>
        <v>+</v>
      </c>
      <c r="M21" s="63">
        <f t="shared" si="5"/>
        <v>250</v>
      </c>
      <c r="N21" s="64" t="str">
        <f t="shared" si="6"/>
        <v>kr. depositum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5"/>
      <c r="AB21" s="1"/>
      <c r="AC21" s="1"/>
      <c r="AD21" s="1"/>
      <c r="AE21" s="1"/>
      <c r="AF21" s="1"/>
      <c r="AG21" s="1"/>
      <c r="AH21" s="25"/>
      <c r="AI21" s="25"/>
      <c r="AJ21" s="25"/>
      <c r="AK21" s="25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28">
        <v>4</v>
      </c>
      <c r="BB21" s="48"/>
      <c r="BC21" s="29">
        <v>11</v>
      </c>
      <c r="BD21" s="31">
        <v>12</v>
      </c>
      <c r="BE21" s="50">
        <v>37.5</v>
      </c>
      <c r="BF21" s="36">
        <v>0.9</v>
      </c>
      <c r="BG21" s="1"/>
      <c r="BH21" s="1"/>
      <c r="BI21" s="1"/>
    </row>
    <row r="22" spans="1:61" customFormat="1" x14ac:dyDescent="0.2">
      <c r="A22" s="1"/>
      <c r="B22" s="1"/>
      <c r="C22" s="23"/>
      <c r="D22" s="58">
        <f t="shared" si="0"/>
        <v>20</v>
      </c>
      <c r="E22" s="59">
        <f>IF(BB22="x","",D22*(VLOOKUP($G$14,$BD$18:$BE$21,2,TRUE)*IF($G$14&lt;6,1,IF($G$14&lt;12,VLOOKUP($G$15,$BD$18:$BF$20,3,TRUE),VLOOKUP($G$15,$BD$18:$BF$21,3,TRUE)))))</f>
        <v>900</v>
      </c>
      <c r="F22" s="60"/>
      <c r="G22" s="60"/>
      <c r="H22" s="59">
        <f>IF(BB22="x","",IF($G$15&gt;$G$14,"FEJL",$G$15*E22+250))</f>
        <v>1150</v>
      </c>
      <c r="I22" s="65" t="str">
        <f t="shared" si="1"/>
        <v>Prisen indeholder:</v>
      </c>
      <c r="J22" s="66">
        <f t="shared" si="2"/>
        <v>1</v>
      </c>
      <c r="K22" s="66" t="str">
        <f t="shared" si="3"/>
        <v>mdr. leje</v>
      </c>
      <c r="L22" s="66" t="str">
        <f t="shared" si="4"/>
        <v>+</v>
      </c>
      <c r="M22" s="67">
        <f t="shared" si="5"/>
        <v>250</v>
      </c>
      <c r="N22" s="68" t="str">
        <f t="shared" si="6"/>
        <v>kr. depositum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5"/>
      <c r="AB22" s="1"/>
      <c r="AC22" s="1"/>
      <c r="AD22" s="1"/>
      <c r="AE22" s="1"/>
      <c r="AF22" s="1"/>
      <c r="AG22" s="1"/>
      <c r="AH22" s="25"/>
      <c r="AI22" s="25"/>
      <c r="AJ22" s="25"/>
      <c r="AK22" s="25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28">
        <v>5</v>
      </c>
      <c r="BB22" s="48"/>
      <c r="BC22" s="29">
        <v>20</v>
      </c>
      <c r="BD22" s="26"/>
      <c r="BE22" s="26"/>
      <c r="BF22" s="26"/>
      <c r="BG22" s="1"/>
      <c r="BH22" s="1"/>
      <c r="BI22" s="1"/>
    </row>
    <row r="23" spans="1:61" customForma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x14ac:dyDescent="0.2"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</sheetData>
  <customSheetViews>
    <customSheetView guid="{97F5C101-BF3B-4D4D-A2BF-76BA59459B16}" scale="60" showPageBreaks="1" printArea="1" view="pageBreakPreview" showRuler="0">
      <selection activeCell="P2" sqref="P2:P38"/>
      <colBreaks count="2" manualBreakCount="2">
        <brk id="16" max="1048575" man="1"/>
        <brk id="29" max="39" man="1"/>
      </colBreaks>
      <pageMargins left="0.75" right="0.75" top="1" bottom="1" header="0" footer="0"/>
      <pageSetup paperSize="9" scale="69" orientation="portrait" r:id="rId1"/>
      <headerFooter alignWithMargins="0"/>
    </customSheetView>
  </customSheetViews>
  <mergeCells count="8">
    <mergeCell ref="I17:N17"/>
    <mergeCell ref="C14:F14"/>
    <mergeCell ref="C15:F15"/>
    <mergeCell ref="C2:N2"/>
    <mergeCell ref="C3:N3"/>
    <mergeCell ref="B16:O16"/>
    <mergeCell ref="C10:I10"/>
    <mergeCell ref="E4:J4"/>
  </mergeCells>
  <phoneticPr fontId="0" type="noConversion"/>
  <pageMargins left="0.78740157480314965" right="0.78740157480314965" top="0.98425196850393704" bottom="0.98425196850393704" header="0" footer="0"/>
  <pageSetup paperSize="9" scale="70" orientation="portrait" r:id="rId2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Bradstedvej</dc:creator>
  <cp:lastModifiedBy>Morten</cp:lastModifiedBy>
  <cp:lastPrinted>2012-11-03T07:11:55Z</cp:lastPrinted>
  <dcterms:created xsi:type="dcterms:W3CDTF">2012-11-01T18:46:09Z</dcterms:created>
  <dcterms:modified xsi:type="dcterms:W3CDTF">2022-08-17T19:25:55Z</dcterms:modified>
</cp:coreProperties>
</file>